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19669\PRESUPUESTO\Trabajo 2020\INFORMES SEMESTRALES\PRIMER SEMESTRE\FINAL\"/>
    </mc:Choice>
  </mc:AlternateContent>
  <bookViews>
    <workbookView xWindow="9345" yWindow="360" windowWidth="19305" windowHeight="12675"/>
  </bookViews>
  <sheets>
    <sheet name="VY'A RENDA" sheetId="5" r:id="rId1"/>
  </sheets>
  <definedNames>
    <definedName name="_xlnm._FilterDatabase" localSheetId="0" hidden="1">'VY''A RENDA'!$A$9:$Q$9</definedName>
    <definedName name="_xlnm.Print_Area" localSheetId="0">'VY''A RENDA'!$A$1:$R$73</definedName>
    <definedName name="_xlnm.Print_Titles" localSheetId="0">'VY''A RENDA'!$1:$10</definedName>
  </definedNames>
  <calcPr calcId="152511"/>
</workbook>
</file>

<file path=xl/calcChain.xml><?xml version="1.0" encoding="utf-8"?>
<calcChain xmlns="http://schemas.openxmlformats.org/spreadsheetml/2006/main">
  <c r="B63" i="5" l="1"/>
  <c r="B66" i="5" l="1"/>
  <c r="J19" i="5" l="1"/>
  <c r="B64" i="5"/>
  <c r="B65" i="5"/>
  <c r="B58" i="5"/>
  <c r="B57" i="5"/>
  <c r="B67" i="5" l="1"/>
  <c r="B60" i="5"/>
  <c r="L24" i="5"/>
  <c r="G13" i="5" l="1"/>
  <c r="G31" i="5"/>
  <c r="G24" i="5"/>
  <c r="F19" i="5"/>
  <c r="M35" i="5" l="1"/>
  <c r="L35" i="5"/>
  <c r="K35" i="5"/>
  <c r="J35" i="5"/>
  <c r="I35" i="5"/>
  <c r="H35" i="5"/>
  <c r="G35" i="5"/>
  <c r="F35" i="5"/>
  <c r="M31" i="5"/>
  <c r="L31" i="5"/>
  <c r="K31" i="5"/>
  <c r="J31" i="5"/>
  <c r="I31" i="5"/>
  <c r="H31" i="5"/>
  <c r="F31" i="5"/>
  <c r="M24" i="5"/>
  <c r="K24" i="5"/>
  <c r="J24" i="5"/>
  <c r="I24" i="5"/>
  <c r="H24" i="5"/>
  <c r="F24" i="5"/>
  <c r="M22" i="5"/>
  <c r="L22" i="5"/>
  <c r="K22" i="5"/>
  <c r="J22" i="5"/>
  <c r="I22" i="5"/>
  <c r="H22" i="5"/>
  <c r="G22" i="5"/>
  <c r="F22" i="5"/>
  <c r="M19" i="5"/>
  <c r="L19" i="5"/>
  <c r="K19" i="5"/>
  <c r="I19" i="5"/>
  <c r="H19" i="5"/>
  <c r="G19" i="5"/>
  <c r="M17" i="5"/>
  <c r="L17" i="5"/>
  <c r="K17" i="5"/>
  <c r="J17" i="5"/>
  <c r="I17" i="5"/>
  <c r="H17" i="5"/>
  <c r="G17" i="5"/>
  <c r="F17" i="5"/>
  <c r="M13" i="5"/>
  <c r="L13" i="5"/>
  <c r="K13" i="5"/>
  <c r="J13" i="5"/>
  <c r="I13" i="5"/>
  <c r="H13" i="5"/>
  <c r="F13" i="5"/>
  <c r="M11" i="5"/>
  <c r="L11" i="5"/>
  <c r="K11" i="5"/>
  <c r="J11" i="5"/>
  <c r="I11" i="5"/>
  <c r="H11" i="5"/>
  <c r="G11" i="5"/>
  <c r="J37" i="5" l="1"/>
  <c r="G37" i="5"/>
  <c r="L37" i="5"/>
  <c r="H37" i="5"/>
  <c r="I37" i="5"/>
  <c r="K37" i="5"/>
  <c r="M37" i="5"/>
  <c r="F37" i="5"/>
</calcChain>
</file>

<file path=xl/sharedStrings.xml><?xml version="1.0" encoding="utf-8"?>
<sst xmlns="http://schemas.openxmlformats.org/spreadsheetml/2006/main" count="183" uniqueCount="115">
  <si>
    <t xml:space="preserve">1 - CONCEPCION </t>
  </si>
  <si>
    <t>HORQUETA</t>
  </si>
  <si>
    <t>020/11</t>
  </si>
  <si>
    <t>2 - SAN PEDRO</t>
  </si>
  <si>
    <t>25 DE DICIEMBRE</t>
  </si>
  <si>
    <t>011/12</t>
  </si>
  <si>
    <t>3 - CORDILLERA</t>
  </si>
  <si>
    <t>8 - MISIONES</t>
  </si>
  <si>
    <t>VILLA FLORIDA</t>
  </si>
  <si>
    <t>024/12</t>
  </si>
  <si>
    <t>018/12</t>
  </si>
  <si>
    <t>11 - CENTRAL</t>
  </si>
  <si>
    <t>CAPIATA</t>
  </si>
  <si>
    <t>SAN ANTONIO</t>
  </si>
  <si>
    <t>007/11</t>
  </si>
  <si>
    <t>ARQ. RAMON GAONA</t>
  </si>
  <si>
    <t>LIMPIO</t>
  </si>
  <si>
    <t>12 - ÑEEMBUCÚ</t>
  </si>
  <si>
    <t>HUMAITA</t>
  </si>
  <si>
    <t>VILLALBIN</t>
  </si>
  <si>
    <t>V&amp;R CONSTRUCCIONES</t>
  </si>
  <si>
    <t>13 - AMAMBAY</t>
  </si>
  <si>
    <t xml:space="preserve">TOTAL </t>
  </si>
  <si>
    <t>SAN BERNARDINO</t>
  </si>
  <si>
    <t>9 - PARAGUARI</t>
  </si>
  <si>
    <t>MBUYAPEY</t>
  </si>
  <si>
    <t>RESCINDIDA</t>
  </si>
  <si>
    <t>PARALIZADA</t>
  </si>
  <si>
    <t>RESUMEN</t>
  </si>
  <si>
    <t>TOTAL</t>
  </si>
  <si>
    <t>LLAMADO</t>
  </si>
  <si>
    <t>Dirección de Planificación y Presupuesto</t>
  </si>
  <si>
    <t>Viviendas en Ejecución</t>
  </si>
  <si>
    <t>Viviendas Terminadas</t>
  </si>
  <si>
    <t>Viviendas no iniciadas</t>
  </si>
  <si>
    <t>Viviendas Paralizadas</t>
  </si>
  <si>
    <t>Viviendas Rescindidas</t>
  </si>
  <si>
    <t>RESUMEN 2017</t>
  </si>
  <si>
    <t>A INICIAR</t>
  </si>
  <si>
    <t>ESTRUCTURA INGENIERÍA S.A</t>
  </si>
  <si>
    <t>014/17</t>
  </si>
  <si>
    <t xml:space="preserve">EN EJECUCIÓN </t>
  </si>
  <si>
    <t xml:space="preserve">TERMINADA </t>
  </si>
  <si>
    <t>EN EJECUCIÓN</t>
  </si>
  <si>
    <t>DISTRITO</t>
  </si>
  <si>
    <t>DEPARTAMENTO</t>
  </si>
  <si>
    <t>NOMBRE DEL PROYECTO</t>
  </si>
  <si>
    <t>NOMBRE DE LA EMPRESA</t>
  </si>
  <si>
    <t>1- CONCEPCIÒN</t>
  </si>
  <si>
    <t>3- CORDILLERA</t>
  </si>
  <si>
    <t>8- MISIONES</t>
  </si>
  <si>
    <t>9- PARAGUARÍ</t>
  </si>
  <si>
    <t>11- CENTRAL</t>
  </si>
  <si>
    <t>12- ÑEEMBUCÚ</t>
  </si>
  <si>
    <t>PEDRO JUAN CABALLERO</t>
  </si>
  <si>
    <t>GENERAL RESQUIN</t>
  </si>
  <si>
    <t>CULMINADA</t>
  </si>
  <si>
    <t>UBALDO BRÍTEZ - UB CONSTRUCCIONES</t>
  </si>
  <si>
    <t>63 PROCESADAS POR FONAVIS</t>
  </si>
  <si>
    <t>002/18</t>
  </si>
  <si>
    <t>META SIAF INICIAL</t>
  </si>
  <si>
    <t>OBSERVACION</t>
  </si>
  <si>
    <t>Misión: Somos la institución Pública responsable de establecer, regir e implementar la política habitacional del país con énfasis en los sectores de escasos recursos.</t>
  </si>
  <si>
    <t>FIRMAS</t>
  </si>
  <si>
    <t>…………………………………………………………….</t>
  </si>
  <si>
    <t>DIRECTOR/A GENERAL</t>
  </si>
  <si>
    <t>RESPONSABLE  CARGA DE DATOS</t>
  </si>
  <si>
    <t>Según el informe presentado por la Arq. Graciela Paredes el avance de obra es de 4,22% de fecha 05/02/16.</t>
  </si>
  <si>
    <t>El contrato se encuentra rescindido con la Empresa Radeco. Según informe de  cuenta final presentado por la Arq. Diana Lamas el avance de obra es de 57,34% de fecha 14/11/18.
El proceso de licitación esta supeditado a la transferencia del terreno a favor del MUVH.</t>
  </si>
  <si>
    <t>La empresa presentó dos certificados de obra alcanzando 62,17% según informe del Departamento de Certificaciones. La cuenta final in situ no se pudo realizar, debido a que las viviendas se encuentran totalmente ocupadas y la mayoría ya tuvo modificaciones de parte de los usuarios, según informe presentado por el Arq. Yamil Chansin en fecha 16/05/19 correspondiente a la visita realizada el 16/04/19.</t>
  </si>
  <si>
    <t>No Iniciado por problemas de terreno.</t>
  </si>
  <si>
    <t>002/10</t>
  </si>
  <si>
    <t>ARQ. FATIMA SERVIN</t>
  </si>
  <si>
    <t>EN PROYECTO</t>
  </si>
  <si>
    <t>META SIAF A INCLUIR AÑOS FUTUROS</t>
  </si>
  <si>
    <t>Resolución de Rescisión de Contrato Nº 805 de fecha 24 de abril del 2017.
Según informe presentado por el ing. Mario Ruiz Diaz de fecha 20-06-19.</t>
  </si>
  <si>
    <t>Resolución de Rescision de Contrato N° 464 de fecha 11-03-19. 
Según informe presentado por la Arq. Graciela Paredes el avance de obra es de 61,01% de fecha 08-09-15 Exp. N° 22491-15.</t>
  </si>
  <si>
    <t xml:space="preserve">                                                                                                </t>
  </si>
  <si>
    <t xml:space="preserve">ING. FERNANDO MORENO                                        </t>
  </si>
  <si>
    <t>003/19</t>
  </si>
  <si>
    <t xml:space="preserve">ING. ALEJANDRO RAUL PEREZ HERAS                             </t>
  </si>
  <si>
    <t xml:space="preserve">ING. HERNAN GIMENEZ                                         </t>
  </si>
  <si>
    <t>005/19</t>
  </si>
  <si>
    <t xml:space="preserve">ARQ. CELSO MORENO                                           </t>
  </si>
  <si>
    <t>Se rescinde contrato con la empresa constructora E.I.S.A S.A. según resolución N° 1805 de fecha 17/10/19.</t>
  </si>
  <si>
    <t>Se emite Orden de Ejecución N° 13 se ordena la Suspensión del plazo de Ejecución de la Obra 17/10/19.</t>
  </si>
  <si>
    <t>Según informe N° 01 de fecha de inspección en la obra 04/12/19 presentado por la Arq. Estela Gonzalez y la Arq. Diana Lamas en Exp. N° 94.039-19, el portecentaje de avance de obra disminuye en relación al informe del mes pasado debido a que se encontraron diferencias entre la planilla de LPN y lo ejecutado en obra.
Se realizara un Convenio Modificatorio por disminución de cantidades debido a la diferencia entre la planilla de LPN y lo existente en obra.</t>
  </si>
  <si>
    <t xml:space="preserve">ANDREA FLOR                                                                                                                                                                         </t>
  </si>
  <si>
    <t xml:space="preserve">TIERRA PROMETIDA - CAPIATÁ                                                                                                                                                          </t>
  </si>
  <si>
    <t>A LICITAR</t>
  </si>
  <si>
    <t>TERMINACIÓN DE 30 VIVIENDAS - GENERAL RESQUIN</t>
  </si>
  <si>
    <t>2- SAN PEDRO</t>
  </si>
  <si>
    <t>TERMINACIÓN DE 20 VIVIENDAS -NARANJITO</t>
  </si>
  <si>
    <t xml:space="preserve">TERM. 20 VIVIENDAS EN SAN MIGUEL - SAN BERNARDINO   
                                                                                                                                   </t>
  </si>
  <si>
    <t>TERMINACIÓN DE 41 VIVIENDAS -VILLA FLORIDA</t>
  </si>
  <si>
    <t xml:space="preserve">TERM. 12 VIVIENDAS -  LA HERMOSA - LIMPIO                                                                                                                                             </t>
  </si>
  <si>
    <t xml:space="preserve">TERMINACION 17 VIV. - TIERRA PROMETIDA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</si>
  <si>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CONSTRUCCIÓN DE 72 DEPARTAMENTOS - COMPLEJO HABITACIONAL VILLA ELISA (ANTENA 2)                                                                   </t>
  </si>
  <si>
    <t xml:space="preserve">INFRAESTRUCTURA - COMPLEJO HABITACIONAL VILLA ELISA (ANTENA 2)                                                                                                                   </t>
  </si>
  <si>
    <t>VILLA ELISA</t>
  </si>
  <si>
    <t xml:space="preserve">SAN JUAN BAUTISTA                  </t>
  </si>
  <si>
    <t xml:space="preserve">SAN JUAN BAUTISTA                     </t>
  </si>
  <si>
    <t>TERMINACIÓN DE 50 VIVIENDAS - PEDRO JUAN CABALLERO</t>
  </si>
  <si>
    <t>TERMINACIÓN DE 25 VIVIENDAS - VILLALBIN</t>
  </si>
  <si>
    <t>RESUMEN META 2020 -SIAF INICIAL</t>
  </si>
  <si>
    <t>RESUMEN META 2020 SIAF A INCLUIR AÑOS FUTUROS</t>
  </si>
  <si>
    <t>% DE AVANCE DE OBRAS AL 30/06/2020</t>
  </si>
  <si>
    <t>ESTADO ACTUAL DE LA OBRA AL 30/06/2020</t>
  </si>
  <si>
    <t>RESPONSABLE DEL CONTROL DE DATOS</t>
  </si>
  <si>
    <t>VIVIENDAS</t>
  </si>
  <si>
    <t>CONSORCIO RADECO</t>
  </si>
  <si>
    <t>TRAZOS S.R.L.</t>
  </si>
  <si>
    <t xml:space="preserve">V &amp; R </t>
  </si>
  <si>
    <t>Resolución de Rescision de Contrato N° 464 de fecha 11-03-19. 
Según informe presentado por la Arq. Graciela Paredes el avance de obra es de 61,01% de fecha 08-09-15 Exp. N° 22.491-15.</t>
  </si>
  <si>
    <t xml:space="preserve">ACTIVIDAD : 5  CONSTRUCCIÓN DE VIVIENDAS SOCIALES EN MUNICIPIOS  (VY'A RENDA)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</si>
</sst>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0"/>
      <name val="Arial"/>
      <family val="2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9"/>
      <color theme="0"/>
      <name val="Calibri"/>
      <family val="2"/>
    </font>
    <font>
      <sz val="10"/>
      <name val="Times New Roman"/>
      <family val="1"/>
    </font>
    <font>
      <b/>
      <sz val="10"/>
      <color theme="0"/>
      <name val="Times New Roman"/>
      <family val="1"/>
    </font>
    <font>
      <b/>
      <sz val="10"/>
      <name val="Times New Roman"/>
      <family val="1"/>
    </font>
    <font>
      <sz val="10"/>
      <color theme="0"/>
      <name val="Times New Roman"/>
      <family val="1"/>
    </font>
    <font>
      <b/>
      <sz val="14"/>
      <color theme="1"/>
      <name val="Times New Roman"/>
      <family val="1"/>
    </font>
    <font>
      <b/>
      <sz val="10"/>
      <color rgb="FFFF0000"/>
      <name val="Times New Roman"/>
      <family val="1"/>
    </font>
    <font>
      <sz val="10"/>
      <color indexed="8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0"/>
      <color rgb="FFFF0000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9"/>
      <color theme="0"/>
      <name val="Calibri"/>
      <family val="2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theme="8" tint="-0.25098422193060094"/>
        </stop>
        <stop position="1">
          <color theme="8" tint="-0.25098422193060094"/>
        </stop>
      </gradientFill>
    </fill>
    <fill>
      <patternFill patternType="solid">
        <fgColor theme="8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9">
    <xf numFmtId="0" fontId="0" fillId="0" borderId="0" xfId="0"/>
    <xf numFmtId="0" fontId="1" fillId="0" borderId="0" xfId="1" applyBorder="1"/>
    <xf numFmtId="0" fontId="3" fillId="0" borderId="0" xfId="1" applyFont="1" applyAlignment="1">
      <alignment vertical="center"/>
    </xf>
    <xf numFmtId="0" fontId="5" fillId="0" borderId="0" xfId="1" applyFont="1" applyFill="1" applyBorder="1"/>
    <xf numFmtId="0" fontId="1" fillId="0" borderId="0" xfId="1" applyFill="1"/>
    <xf numFmtId="0" fontId="4" fillId="0" borderId="0" xfId="1" applyFont="1"/>
    <xf numFmtId="0" fontId="1" fillId="0" borderId="0" xfId="1"/>
    <xf numFmtId="0" fontId="2" fillId="0" borderId="0" xfId="1" applyFont="1" applyFill="1" applyBorder="1"/>
    <xf numFmtId="0" fontId="4" fillId="0" borderId="0" xfId="1" applyFont="1" applyBorder="1"/>
    <xf numFmtId="0" fontId="6" fillId="0" borderId="2" xfId="1" applyFont="1" applyBorder="1"/>
    <xf numFmtId="0" fontId="7" fillId="3" borderId="1" xfId="1" applyFont="1" applyFill="1" applyBorder="1" applyAlignment="1">
      <alignment vertical="center" wrapText="1"/>
    </xf>
    <xf numFmtId="0" fontId="7" fillId="3" borderId="6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8" fillId="0" borderId="0" xfId="1" applyFont="1"/>
    <xf numFmtId="0" fontId="9" fillId="3" borderId="2" xfId="1" applyFont="1" applyFill="1" applyBorder="1" applyAlignment="1">
      <alignment vertical="center" wrapText="1"/>
    </xf>
    <xf numFmtId="0" fontId="9" fillId="3" borderId="2" xfId="1" applyNumberFormat="1" applyFont="1" applyFill="1" applyBorder="1" applyAlignment="1">
      <alignment vertical="center" wrapText="1"/>
    </xf>
    <xf numFmtId="0" fontId="8" fillId="0" borderId="2" xfId="1" applyFont="1" applyBorder="1"/>
    <xf numFmtId="0" fontId="11" fillId="3" borderId="2" xfId="1" applyFont="1" applyFill="1" applyBorder="1" applyAlignment="1">
      <alignment vertical="center" wrapText="1"/>
    </xf>
    <xf numFmtId="0" fontId="11" fillId="0" borderId="2" xfId="1" applyFont="1" applyBorder="1"/>
    <xf numFmtId="0" fontId="11" fillId="0" borderId="2" xfId="1" applyFont="1" applyBorder="1" applyAlignment="1">
      <alignment vertical="center"/>
    </xf>
    <xf numFmtId="0" fontId="9" fillId="3" borderId="1" xfId="1" applyFont="1" applyFill="1" applyBorder="1" applyAlignment="1">
      <alignment vertical="center" wrapText="1"/>
    </xf>
    <xf numFmtId="0" fontId="8" fillId="0" borderId="1" xfId="1" applyFont="1" applyFill="1" applyBorder="1" applyAlignment="1">
      <alignment vertical="center" wrapText="1"/>
    </xf>
    <xf numFmtId="0" fontId="8" fillId="0" borderId="2" xfId="1" applyFont="1" applyFill="1" applyBorder="1" applyAlignment="1">
      <alignment horizontal="left" vertical="center" wrapText="1"/>
    </xf>
    <xf numFmtId="0" fontId="8" fillId="0" borderId="2" xfId="1" applyFont="1" applyFill="1" applyBorder="1" applyAlignment="1">
      <alignment vertical="center" wrapText="1"/>
    </xf>
    <xf numFmtId="10" fontId="8" fillId="0" borderId="2" xfId="1" applyNumberFormat="1" applyFont="1" applyFill="1" applyBorder="1" applyAlignment="1">
      <alignment horizontal="center" vertical="center"/>
    </xf>
    <xf numFmtId="3" fontId="9" fillId="3" borderId="2" xfId="1" applyNumberFormat="1" applyFont="1" applyFill="1" applyBorder="1" applyAlignment="1">
      <alignment horizontal="center" vertical="center"/>
    </xf>
    <xf numFmtId="10" fontId="11" fillId="3" borderId="2" xfId="1" applyNumberFormat="1" applyFont="1" applyFill="1" applyBorder="1" applyAlignment="1">
      <alignment horizontal="center" vertical="center"/>
    </xf>
    <xf numFmtId="3" fontId="11" fillId="3" borderId="2" xfId="1" applyNumberFormat="1" applyFont="1" applyFill="1" applyBorder="1" applyAlignment="1">
      <alignment horizontal="center" vertical="center"/>
    </xf>
    <xf numFmtId="0" fontId="8" fillId="0" borderId="2" xfId="1" applyFont="1" applyFill="1" applyBorder="1"/>
    <xf numFmtId="0" fontId="14" fillId="0" borderId="2" xfId="1" applyFont="1" applyFill="1" applyBorder="1" applyAlignment="1">
      <alignment vertical="center" wrapText="1"/>
    </xf>
    <xf numFmtId="0" fontId="8" fillId="0" borderId="2" xfId="1" applyNumberFormat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left" vertical="center" wrapText="1"/>
    </xf>
    <xf numFmtId="0" fontId="8" fillId="0" borderId="2" xfId="1" quotePrefix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vertical="center" wrapText="1"/>
    </xf>
    <xf numFmtId="0" fontId="14" fillId="0" borderId="2" xfId="1" applyFont="1" applyFill="1" applyBorder="1" applyAlignment="1">
      <alignment horizontal="left" vertical="center" wrapText="1"/>
    </xf>
    <xf numFmtId="3" fontId="8" fillId="2" borderId="2" xfId="1" applyNumberFormat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/>
    </xf>
    <xf numFmtId="0" fontId="8" fillId="0" borderId="2" xfId="1" applyFont="1" applyFill="1" applyBorder="1" applyAlignment="1">
      <alignment horizontal="left" vertical="center"/>
    </xf>
    <xf numFmtId="0" fontId="9" fillId="3" borderId="4" xfId="1" applyFont="1" applyFill="1" applyBorder="1" applyAlignment="1">
      <alignment vertical="center" wrapText="1"/>
    </xf>
    <xf numFmtId="0" fontId="9" fillId="3" borderId="5" xfId="1" applyFont="1" applyFill="1" applyBorder="1" applyAlignment="1">
      <alignment vertical="center" wrapText="1"/>
    </xf>
    <xf numFmtId="10" fontId="11" fillId="3" borderId="5" xfId="1" applyNumberFormat="1" applyFont="1" applyFill="1" applyBorder="1" applyAlignment="1">
      <alignment horizontal="center" vertical="center"/>
    </xf>
    <xf numFmtId="3" fontId="11" fillId="3" borderId="5" xfId="1" applyNumberFormat="1" applyFont="1" applyFill="1" applyBorder="1" applyAlignment="1">
      <alignment horizontal="center" vertical="center"/>
    </xf>
    <xf numFmtId="0" fontId="10" fillId="0" borderId="5" xfId="1" applyFont="1" applyBorder="1"/>
    <xf numFmtId="3" fontId="9" fillId="3" borderId="1" xfId="0" applyNumberFormat="1" applyFont="1" applyFill="1" applyBorder="1" applyAlignment="1">
      <alignment vertical="center" wrapText="1"/>
    </xf>
    <xf numFmtId="3" fontId="9" fillId="3" borderId="2" xfId="0" applyNumberFormat="1" applyFont="1" applyFill="1" applyBorder="1" applyAlignment="1">
      <alignment vertical="center" wrapText="1"/>
    </xf>
    <xf numFmtId="0" fontId="9" fillId="4" borderId="2" xfId="0" applyFont="1" applyFill="1" applyBorder="1" applyAlignment="1">
      <alignment horizontal="center" vertical="center" textRotation="90" wrapText="1"/>
    </xf>
    <xf numFmtId="10" fontId="15" fillId="0" borderId="2" xfId="1" applyNumberFormat="1" applyFont="1" applyFill="1" applyBorder="1" applyAlignment="1">
      <alignment horizontal="center" vertical="center"/>
    </xf>
    <xf numFmtId="3" fontId="8" fillId="0" borderId="2" xfId="1" applyNumberFormat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horizontal="center" vertical="center"/>
    </xf>
    <xf numFmtId="0" fontId="7" fillId="3" borderId="0" xfId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4" fillId="0" borderId="2" xfId="1" applyFont="1" applyFill="1" applyBorder="1" applyAlignment="1">
      <alignment horizontal="left" wrapText="1"/>
    </xf>
    <xf numFmtId="0" fontId="13" fillId="0" borderId="2" xfId="1" applyFont="1" applyFill="1" applyBorder="1"/>
    <xf numFmtId="0" fontId="17" fillId="0" borderId="0" xfId="1" applyFont="1" applyFill="1"/>
    <xf numFmtId="3" fontId="8" fillId="0" borderId="2" xfId="1" applyNumberFormat="1" applyFont="1" applyFill="1" applyBorder="1" applyAlignment="1">
      <alignment horizontal="center" vertical="center" wrapText="1"/>
    </xf>
    <xf numFmtId="0" fontId="7" fillId="3" borderId="0" xfId="1" applyFont="1" applyFill="1" applyBorder="1" applyAlignment="1">
      <alignment vertical="center" wrapText="1"/>
    </xf>
    <xf numFmtId="0" fontId="6" fillId="0" borderId="0" xfId="1" applyFont="1" applyBorder="1"/>
    <xf numFmtId="3" fontId="8" fillId="0" borderId="2" xfId="1" applyNumberFormat="1" applyFont="1" applyBorder="1"/>
    <xf numFmtId="0" fontId="15" fillId="0" borderId="2" xfId="1" applyNumberFormat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vertical="center" wrapText="1"/>
    </xf>
    <xf numFmtId="0" fontId="15" fillId="0" borderId="2" xfId="1" applyFont="1" applyFill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3" fontId="15" fillId="0" borderId="2" xfId="1" applyNumberFormat="1" applyFont="1" applyFill="1" applyBorder="1" applyAlignment="1">
      <alignment horizontal="center" vertical="center"/>
    </xf>
    <xf numFmtId="0" fontId="19" fillId="0" borderId="0" xfId="0" applyFont="1"/>
    <xf numFmtId="0" fontId="19" fillId="0" borderId="0" xfId="0" applyFont="1" applyAlignment="1"/>
    <xf numFmtId="164" fontId="19" fillId="0" borderId="0" xfId="0" applyNumberFormat="1" applyFont="1" applyAlignment="1">
      <alignment horizontal="center"/>
    </xf>
    <xf numFmtId="4" fontId="19" fillId="0" borderId="0" xfId="0" applyNumberFormat="1" applyFont="1"/>
    <xf numFmtId="0" fontId="18" fillId="0" borderId="0" xfId="0" applyFont="1" applyAlignment="1">
      <alignment vertical="top"/>
    </xf>
    <xf numFmtId="164" fontId="18" fillId="0" borderId="0" xfId="0" applyNumberFormat="1" applyFont="1" applyAlignment="1">
      <alignment horizontal="center" vertical="top"/>
    </xf>
    <xf numFmtId="3" fontId="9" fillId="3" borderId="2" xfId="0" applyNumberFormat="1" applyFont="1" applyFill="1" applyBorder="1" applyAlignment="1">
      <alignment horizontal="left" vertical="center" wrapText="1"/>
    </xf>
    <xf numFmtId="3" fontId="20" fillId="3" borderId="3" xfId="1" applyNumberFormat="1" applyFont="1" applyFill="1" applyBorder="1" applyAlignment="1">
      <alignment vertical="center"/>
    </xf>
    <xf numFmtId="3" fontId="11" fillId="3" borderId="2" xfId="1" applyNumberFormat="1" applyFont="1" applyFill="1" applyBorder="1" applyAlignment="1">
      <alignment vertical="center"/>
    </xf>
    <xf numFmtId="0" fontId="8" fillId="0" borderId="3" xfId="1" applyFont="1" applyFill="1" applyBorder="1" applyAlignment="1">
      <alignment wrapText="1"/>
    </xf>
    <xf numFmtId="3" fontId="11" fillId="3" borderId="3" xfId="1" applyNumberFormat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vertical="center"/>
    </xf>
    <xf numFmtId="0" fontId="13" fillId="0" borderId="2" xfId="1" applyFont="1" applyFill="1" applyBorder="1" applyAlignment="1">
      <alignment vertical="center" wrapText="1"/>
    </xf>
    <xf numFmtId="0" fontId="15" fillId="0" borderId="2" xfId="1" applyFont="1" applyFill="1" applyBorder="1" applyAlignment="1">
      <alignment horizontal="left" vertical="center" wrapText="1"/>
    </xf>
    <xf numFmtId="0" fontId="21" fillId="0" borderId="3" xfId="1" applyFont="1" applyFill="1" applyBorder="1" applyAlignment="1">
      <alignment wrapText="1"/>
    </xf>
    <xf numFmtId="3" fontId="11" fillId="3" borderId="5" xfId="1" applyNumberFormat="1" applyFont="1" applyFill="1" applyBorder="1" applyAlignment="1">
      <alignment vertical="center"/>
    </xf>
    <xf numFmtId="3" fontId="11" fillId="3" borderId="8" xfId="1" applyNumberFormat="1" applyFont="1" applyFill="1" applyBorder="1" applyAlignment="1">
      <alignment horizontal="center" vertical="center"/>
    </xf>
    <xf numFmtId="0" fontId="1" fillId="0" borderId="3" xfId="1" applyBorder="1"/>
    <xf numFmtId="0" fontId="15" fillId="0" borderId="2" xfId="0" applyFont="1" applyFill="1" applyBorder="1" applyAlignment="1">
      <alignment vertical="center" wrapText="1"/>
    </xf>
    <xf numFmtId="0" fontId="15" fillId="0" borderId="2" xfId="1" applyFont="1" applyFill="1" applyBorder="1" applyAlignment="1">
      <alignment horizontal="center" vertical="center" wrapText="1"/>
    </xf>
    <xf numFmtId="3" fontId="8" fillId="0" borderId="2" xfId="1" applyNumberFormat="1" applyFont="1" applyFill="1" applyBorder="1" applyAlignment="1">
      <alignment vertical="center"/>
    </xf>
    <xf numFmtId="3" fontId="10" fillId="0" borderId="2" xfId="1" applyNumberFormat="1" applyFont="1" applyFill="1" applyBorder="1" applyAlignment="1">
      <alignment horizontal="center" vertical="center"/>
    </xf>
    <xf numFmtId="0" fontId="8" fillId="0" borderId="2" xfId="1" applyFont="1" applyBorder="1" applyAlignment="1">
      <alignment vertical="center" wrapText="1"/>
    </xf>
    <xf numFmtId="0" fontId="8" fillId="0" borderId="3" xfId="1" applyFont="1" applyFill="1" applyBorder="1"/>
    <xf numFmtId="0" fontId="13" fillId="0" borderId="3" xfId="1" applyFont="1" applyFill="1" applyBorder="1"/>
    <xf numFmtId="0" fontId="11" fillId="3" borderId="2" xfId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 wrapText="1"/>
    </xf>
    <xf numFmtId="0" fontId="18" fillId="0" borderId="0" xfId="0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164" fontId="19" fillId="0" borderId="0" xfId="0" applyNumberFormat="1" applyFont="1" applyAlignment="1">
      <alignment horizontal="center"/>
    </xf>
    <xf numFmtId="0" fontId="18" fillId="0" borderId="0" xfId="0" applyFont="1" applyAlignment="1">
      <alignment horizontal="center" vertical="top"/>
    </xf>
    <xf numFmtId="164" fontId="18" fillId="0" borderId="0" xfId="0" applyNumberFormat="1" applyFont="1" applyAlignment="1">
      <alignment horizontal="center" vertical="top"/>
    </xf>
    <xf numFmtId="3" fontId="9" fillId="3" borderId="9" xfId="0" applyNumberFormat="1" applyFont="1" applyFill="1" applyBorder="1" applyAlignment="1">
      <alignment horizontal="center" vertical="center" wrapText="1"/>
    </xf>
    <xf numFmtId="3" fontId="9" fillId="3" borderId="10" xfId="0" applyNumberFormat="1" applyFont="1" applyFill="1" applyBorder="1" applyAlignment="1">
      <alignment horizontal="center" vertical="center" wrapText="1"/>
    </xf>
    <xf numFmtId="3" fontId="9" fillId="3" borderId="11" xfId="0" applyNumberFormat="1" applyFont="1" applyFill="1" applyBorder="1" applyAlignment="1">
      <alignment horizontal="center" vertical="center" wrapText="1"/>
    </xf>
    <xf numFmtId="3" fontId="20" fillId="3" borderId="3" xfId="1" applyNumberFormat="1" applyFont="1" applyFill="1" applyBorder="1" applyAlignment="1">
      <alignment horizontal="center" vertical="center"/>
    </xf>
    <xf numFmtId="3" fontId="9" fillId="3" borderId="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3" fontId="9" fillId="3" borderId="2" xfId="0" applyNumberFormat="1" applyFont="1" applyFill="1" applyBorder="1" applyAlignment="1">
      <alignment horizontal="left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9" fillId="3" borderId="2" xfId="1" applyFont="1" applyFill="1" applyBorder="1" applyAlignment="1">
      <alignment horizontal="center" vertical="center" wrapText="1"/>
    </xf>
    <xf numFmtId="0" fontId="9" fillId="3" borderId="2" xfId="1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2" fillId="0" borderId="12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1292679</xdr:colOff>
      <xdr:row>2</xdr:row>
      <xdr:rowOff>653142</xdr:rowOff>
    </xdr:to>
    <xdr:pic>
      <xdr:nvPicPr>
        <xdr:cNvPr id="2" name="Imagen 5" descr="muvh_gobierno_slogan-0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167"/>
        <a:stretch>
          <a:fillRect/>
        </a:stretch>
      </xdr:blipFill>
      <xdr:spPr bwMode="auto">
        <a:xfrm>
          <a:off x="0" y="0"/>
          <a:ext cx="2735036" cy="103414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1658711</xdr:colOff>
      <xdr:row>0</xdr:row>
      <xdr:rowOff>77561</xdr:rowOff>
    </xdr:from>
    <xdr:to>
      <xdr:col>7</xdr:col>
      <xdr:colOff>111578</xdr:colOff>
      <xdr:row>2</xdr:row>
      <xdr:rowOff>707572</xdr:rowOff>
    </xdr:to>
    <xdr:pic>
      <xdr:nvPicPr>
        <xdr:cNvPr id="3" name="Imagen 5" descr="muvh_gobierno_slogan-0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471" r="23551"/>
        <a:stretch>
          <a:fillRect/>
        </a:stretch>
      </xdr:blipFill>
      <xdr:spPr bwMode="auto">
        <a:xfrm>
          <a:off x="6897461" y="77561"/>
          <a:ext cx="2935060" cy="101101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1133475</xdr:colOff>
      <xdr:row>0</xdr:row>
      <xdr:rowOff>0</xdr:rowOff>
    </xdr:from>
    <xdr:to>
      <xdr:col>17</xdr:col>
      <xdr:colOff>1953063</xdr:colOff>
      <xdr:row>2</xdr:row>
      <xdr:rowOff>783384</xdr:rowOff>
    </xdr:to>
    <xdr:pic>
      <xdr:nvPicPr>
        <xdr:cNvPr id="4" name="Imagen 5" descr="muvh_gobierno_slogan-0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899"/>
        <a:stretch>
          <a:fillRect/>
        </a:stretch>
      </xdr:blipFill>
      <xdr:spPr bwMode="auto">
        <a:xfrm>
          <a:off x="14106525" y="0"/>
          <a:ext cx="2048313" cy="116438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3"/>
  <sheetViews>
    <sheetView tabSelected="1" view="pageBreakPreview" zoomScale="70" zoomScaleNormal="100" zoomScaleSheetLayoutView="70" workbookViewId="0">
      <selection activeCell="A9" sqref="A9:A10"/>
    </sheetView>
  </sheetViews>
  <sheetFormatPr baseColWidth="10" defaultRowHeight="12.75" x14ac:dyDescent="0.2"/>
  <cols>
    <col min="1" max="1" width="21.7109375" style="6" customWidth="1"/>
    <col min="2" max="2" width="25.7109375" style="6" customWidth="1"/>
    <col min="3" max="3" width="31.140625" style="6" customWidth="1"/>
    <col min="4" max="4" width="34.42578125" style="6" customWidth="1"/>
    <col min="5" max="5" width="12.85546875" style="6" customWidth="1"/>
    <col min="6" max="6" width="8.5703125" style="6" customWidth="1"/>
    <col min="7" max="7" width="11.42578125" style="6" customWidth="1"/>
    <col min="8" max="8" width="8.140625" style="6" customWidth="1"/>
    <col min="9" max="9" width="8.7109375" style="6" customWidth="1"/>
    <col min="10" max="10" width="7" style="6" customWidth="1"/>
    <col min="11" max="11" width="6.85546875" style="6" customWidth="1"/>
    <col min="12" max="12" width="5.85546875" style="6" bestFit="1" customWidth="1"/>
    <col min="13" max="13" width="4.5703125" style="6" bestFit="1" customWidth="1"/>
    <col min="14" max="14" width="10.28515625" style="6" bestFit="1" customWidth="1"/>
    <col min="15" max="15" width="18.42578125" style="6" customWidth="1"/>
    <col min="16" max="16" width="0" style="6" hidden="1" customWidth="1"/>
    <col min="17" max="17" width="43.7109375" style="6" hidden="1" customWidth="1"/>
    <col min="18" max="18" width="33" style="6" customWidth="1"/>
    <col min="19" max="16384" width="11.42578125" style="6"/>
  </cols>
  <sheetData>
    <row r="1" spans="1:18" ht="15" customHeight="1" x14ac:dyDescent="0.2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</row>
    <row r="2" spans="1:18" ht="15" customHeight="1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</row>
    <row r="3" spans="1:18" ht="71.25" customHeight="1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</row>
    <row r="4" spans="1:18" ht="15" x14ac:dyDescent="0.25">
      <c r="A4" s="107" t="s">
        <v>62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</row>
    <row r="5" spans="1:18" ht="15" x14ac:dyDescent="0.25">
      <c r="A5" s="13"/>
      <c r="B5" s="13"/>
      <c r="C5" s="13"/>
      <c r="D5" s="13"/>
      <c r="E5" s="52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18" s="1" customFormat="1" ht="25.5" customHeight="1" thickBot="1" x14ac:dyDescent="0.35">
      <c r="A6" s="108" t="s">
        <v>31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</row>
    <row r="7" spans="1:18" s="1" customFormat="1" ht="25.5" customHeight="1" x14ac:dyDescent="0.2">
      <c r="A7" s="97" t="s">
        <v>114</v>
      </c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9"/>
    </row>
    <row r="8" spans="1:18" s="1" customFormat="1" ht="36.75" hidden="1" customHeight="1" x14ac:dyDescent="0.2">
      <c r="A8" s="45"/>
      <c r="B8" s="46"/>
      <c r="C8" s="46"/>
      <c r="D8" s="71"/>
      <c r="E8" s="71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9"/>
      <c r="Q8" s="19"/>
      <c r="R8" s="82"/>
    </row>
    <row r="9" spans="1:18" s="2" customFormat="1" ht="23.25" customHeight="1" x14ac:dyDescent="0.25">
      <c r="A9" s="104" t="s">
        <v>45</v>
      </c>
      <c r="B9" s="105" t="s">
        <v>44</v>
      </c>
      <c r="C9" s="105" t="s">
        <v>46</v>
      </c>
      <c r="D9" s="105" t="s">
        <v>47</v>
      </c>
      <c r="E9" s="106" t="s">
        <v>30</v>
      </c>
      <c r="F9" s="105" t="s">
        <v>109</v>
      </c>
      <c r="G9" s="105"/>
      <c r="H9" s="105"/>
      <c r="I9" s="105"/>
      <c r="J9" s="105"/>
      <c r="K9" s="105"/>
      <c r="L9" s="105"/>
      <c r="M9" s="105"/>
      <c r="N9" s="105"/>
      <c r="O9" s="105"/>
      <c r="P9" s="20"/>
      <c r="Q9" s="101" t="s">
        <v>61</v>
      </c>
      <c r="R9" s="100" t="s">
        <v>61</v>
      </c>
    </row>
    <row r="10" spans="1:18" s="2" customFormat="1" ht="89.25" customHeight="1" x14ac:dyDescent="0.25">
      <c r="A10" s="104"/>
      <c r="B10" s="105"/>
      <c r="C10" s="105"/>
      <c r="D10" s="105"/>
      <c r="E10" s="106"/>
      <c r="F10" s="47" t="s">
        <v>60</v>
      </c>
      <c r="G10" s="47" t="s">
        <v>74</v>
      </c>
      <c r="H10" s="47" t="s">
        <v>38</v>
      </c>
      <c r="I10" s="47" t="s">
        <v>41</v>
      </c>
      <c r="J10" s="47" t="s">
        <v>56</v>
      </c>
      <c r="K10" s="47" t="s">
        <v>27</v>
      </c>
      <c r="L10" s="47" t="s">
        <v>89</v>
      </c>
      <c r="M10" s="47" t="s">
        <v>26</v>
      </c>
      <c r="N10" s="47" t="s">
        <v>106</v>
      </c>
      <c r="O10" s="47" t="s">
        <v>107</v>
      </c>
      <c r="P10" s="20"/>
      <c r="Q10" s="101"/>
      <c r="R10" s="100"/>
    </row>
    <row r="11" spans="1:18" s="3" customFormat="1" ht="20.25" customHeight="1" x14ac:dyDescent="0.2">
      <c r="A11" s="21" t="s">
        <v>0</v>
      </c>
      <c r="B11" s="15"/>
      <c r="C11" s="15"/>
      <c r="D11" s="15"/>
      <c r="E11" s="16"/>
      <c r="F11" s="26"/>
      <c r="G11" s="26">
        <f>SUM(G12)</f>
        <v>40</v>
      </c>
      <c r="H11" s="26">
        <f>SUM(H12:H12)</f>
        <v>0</v>
      </c>
      <c r="I11" s="26">
        <f>SUM(I12:I12)</f>
        <v>0</v>
      </c>
      <c r="J11" s="26">
        <f>SUM(J12:J12)</f>
        <v>0</v>
      </c>
      <c r="K11" s="26">
        <f>SUM(K12:K12)</f>
        <v>0</v>
      </c>
      <c r="L11" s="26">
        <f>SUM(L12:L12)</f>
        <v>0</v>
      </c>
      <c r="M11" s="26">
        <f>SUM(M12)</f>
        <v>40</v>
      </c>
      <c r="N11" s="27"/>
      <c r="O11" s="28"/>
      <c r="P11" s="29"/>
      <c r="Q11" s="73"/>
      <c r="R11" s="72"/>
    </row>
    <row r="12" spans="1:18" s="4" customFormat="1" ht="102" x14ac:dyDescent="0.2">
      <c r="A12" s="22" t="s">
        <v>48</v>
      </c>
      <c r="B12" s="30" t="s">
        <v>1</v>
      </c>
      <c r="C12" s="30" t="s">
        <v>1</v>
      </c>
      <c r="D12" s="30" t="s">
        <v>110</v>
      </c>
      <c r="E12" s="31" t="s">
        <v>2</v>
      </c>
      <c r="F12" s="76"/>
      <c r="G12" s="49">
        <v>40</v>
      </c>
      <c r="H12" s="25"/>
      <c r="I12" s="85"/>
      <c r="J12" s="86"/>
      <c r="K12" s="86"/>
      <c r="L12" s="86"/>
      <c r="M12" s="49">
        <v>40</v>
      </c>
      <c r="N12" s="25">
        <v>0.57340000000000002</v>
      </c>
      <c r="O12" s="49" t="s">
        <v>26</v>
      </c>
      <c r="P12" s="29"/>
      <c r="Q12" s="87" t="s">
        <v>68</v>
      </c>
      <c r="R12" s="74" t="s">
        <v>68</v>
      </c>
    </row>
    <row r="13" spans="1:18" s="3" customFormat="1" ht="19.5" customHeight="1" x14ac:dyDescent="0.2">
      <c r="A13" s="21" t="s">
        <v>3</v>
      </c>
      <c r="B13" s="15"/>
      <c r="C13" s="15"/>
      <c r="D13" s="15"/>
      <c r="E13" s="16"/>
      <c r="F13" s="28">
        <f t="shared" ref="F13:M13" si="0">SUM(F14:F16)</f>
        <v>50</v>
      </c>
      <c r="G13" s="28">
        <f>SUM(G14:G16)</f>
        <v>30</v>
      </c>
      <c r="H13" s="28">
        <f t="shared" si="0"/>
        <v>0</v>
      </c>
      <c r="I13" s="28">
        <f t="shared" si="0"/>
        <v>0</v>
      </c>
      <c r="J13" s="28">
        <f t="shared" si="0"/>
        <v>0</v>
      </c>
      <c r="K13" s="28">
        <f t="shared" si="0"/>
        <v>50</v>
      </c>
      <c r="L13" s="28">
        <f t="shared" si="0"/>
        <v>0</v>
      </c>
      <c r="M13" s="28">
        <f t="shared" si="0"/>
        <v>30</v>
      </c>
      <c r="N13" s="27"/>
      <c r="O13" s="28"/>
      <c r="P13" s="29"/>
      <c r="Q13" s="73"/>
      <c r="R13" s="75"/>
    </row>
    <row r="14" spans="1:18" s="4" customFormat="1" ht="140.25" x14ac:dyDescent="0.2">
      <c r="A14" s="22" t="s">
        <v>91</v>
      </c>
      <c r="B14" s="30" t="s">
        <v>4</v>
      </c>
      <c r="C14" s="30" t="s">
        <v>4</v>
      </c>
      <c r="D14" s="24" t="s">
        <v>111</v>
      </c>
      <c r="E14" s="31" t="s">
        <v>71</v>
      </c>
      <c r="F14" s="49"/>
      <c r="G14" s="49">
        <v>30</v>
      </c>
      <c r="H14" s="49"/>
      <c r="I14" s="49"/>
      <c r="J14" s="49"/>
      <c r="K14" s="49"/>
      <c r="L14" s="49"/>
      <c r="M14" s="49">
        <v>30</v>
      </c>
      <c r="N14" s="25">
        <v>0.62170000000000003</v>
      </c>
      <c r="O14" s="49" t="s">
        <v>26</v>
      </c>
      <c r="P14" s="29"/>
      <c r="Q14" s="23" t="s">
        <v>69</v>
      </c>
      <c r="R14" s="32" t="s">
        <v>69</v>
      </c>
    </row>
    <row r="15" spans="1:18" s="4" customFormat="1" ht="42" customHeight="1" x14ac:dyDescent="0.2">
      <c r="A15" s="22" t="s">
        <v>91</v>
      </c>
      <c r="B15" s="30" t="s">
        <v>55</v>
      </c>
      <c r="C15" s="30" t="s">
        <v>90</v>
      </c>
      <c r="D15" s="24" t="s">
        <v>78</v>
      </c>
      <c r="E15" s="33" t="s">
        <v>79</v>
      </c>
      <c r="F15" s="49">
        <v>30</v>
      </c>
      <c r="G15" s="49"/>
      <c r="H15" s="49"/>
      <c r="I15" s="49"/>
      <c r="J15" s="49"/>
      <c r="K15" s="49">
        <v>30</v>
      </c>
      <c r="L15" s="49"/>
      <c r="M15" s="49"/>
      <c r="N15" s="48">
        <v>0.24879999999999999</v>
      </c>
      <c r="O15" s="49" t="s">
        <v>27</v>
      </c>
      <c r="P15" s="29"/>
      <c r="Q15" s="62" t="s">
        <v>86</v>
      </c>
      <c r="R15" s="88"/>
    </row>
    <row r="16" spans="1:18" s="4" customFormat="1" ht="32.25" customHeight="1" x14ac:dyDescent="0.2">
      <c r="A16" s="22" t="s">
        <v>91</v>
      </c>
      <c r="B16" s="30" t="s">
        <v>55</v>
      </c>
      <c r="C16" s="30" t="s">
        <v>92</v>
      </c>
      <c r="D16" s="24" t="s">
        <v>78</v>
      </c>
      <c r="E16" s="33" t="s">
        <v>79</v>
      </c>
      <c r="F16" s="49">
        <v>20</v>
      </c>
      <c r="G16" s="49"/>
      <c r="H16" s="49"/>
      <c r="I16" s="49"/>
      <c r="J16" s="49"/>
      <c r="K16" s="49">
        <v>20</v>
      </c>
      <c r="L16" s="49"/>
      <c r="M16" s="49"/>
      <c r="N16" s="25">
        <v>0.27860000000000001</v>
      </c>
      <c r="O16" s="49" t="s">
        <v>27</v>
      </c>
      <c r="P16" s="29"/>
      <c r="Q16" s="24"/>
      <c r="R16" s="88"/>
    </row>
    <row r="17" spans="1:18" s="3" customFormat="1" ht="19.5" customHeight="1" x14ac:dyDescent="0.2">
      <c r="A17" s="21" t="s">
        <v>6</v>
      </c>
      <c r="B17" s="15"/>
      <c r="C17" s="15"/>
      <c r="D17" s="15"/>
      <c r="E17" s="15"/>
      <c r="F17" s="28">
        <f t="shared" ref="F17:M17" si="1">SUM(F18)</f>
        <v>0</v>
      </c>
      <c r="G17" s="28">
        <f>SUM(G18)</f>
        <v>20</v>
      </c>
      <c r="H17" s="28">
        <f>SUM(H18)</f>
        <v>0</v>
      </c>
      <c r="I17" s="28">
        <f t="shared" si="1"/>
        <v>0</v>
      </c>
      <c r="J17" s="28">
        <f t="shared" si="1"/>
        <v>0</v>
      </c>
      <c r="K17" s="28">
        <f t="shared" si="1"/>
        <v>0</v>
      </c>
      <c r="L17" s="28">
        <f t="shared" si="1"/>
        <v>0</v>
      </c>
      <c r="M17" s="28">
        <f t="shared" si="1"/>
        <v>20</v>
      </c>
      <c r="N17" s="27"/>
      <c r="O17" s="28"/>
      <c r="P17" s="29"/>
      <c r="Q17" s="73"/>
      <c r="R17" s="75"/>
    </row>
    <row r="18" spans="1:18" s="4" customFormat="1" ht="24" customHeight="1" x14ac:dyDescent="0.2">
      <c r="A18" s="34" t="s">
        <v>49</v>
      </c>
      <c r="B18" s="30" t="s">
        <v>23</v>
      </c>
      <c r="C18" s="53" t="s">
        <v>93</v>
      </c>
      <c r="D18" s="30" t="s">
        <v>39</v>
      </c>
      <c r="E18" s="31" t="s">
        <v>40</v>
      </c>
      <c r="F18" s="49"/>
      <c r="G18" s="49">
        <v>20</v>
      </c>
      <c r="H18" s="49"/>
      <c r="I18" s="49"/>
      <c r="J18" s="49"/>
      <c r="K18" s="49"/>
      <c r="L18" s="49"/>
      <c r="M18" s="49">
        <v>20</v>
      </c>
      <c r="N18" s="25">
        <v>0</v>
      </c>
      <c r="O18" s="25" t="s">
        <v>26</v>
      </c>
      <c r="P18" s="29"/>
      <c r="Q18" s="23" t="s">
        <v>84</v>
      </c>
      <c r="R18" s="88"/>
    </row>
    <row r="19" spans="1:18" s="3" customFormat="1" ht="19.5" customHeight="1" x14ac:dyDescent="0.2">
      <c r="A19" s="21" t="s">
        <v>7</v>
      </c>
      <c r="B19" s="15"/>
      <c r="C19" s="15"/>
      <c r="D19" s="15"/>
      <c r="E19" s="15"/>
      <c r="F19" s="28">
        <f>SUM(F20:F21)</f>
        <v>12</v>
      </c>
      <c r="G19" s="28">
        <f t="shared" ref="G19:M19" si="2">SUM(G20)</f>
        <v>29</v>
      </c>
      <c r="H19" s="28">
        <f>SUM(H20)</f>
        <v>0</v>
      </c>
      <c r="I19" s="28">
        <f t="shared" si="2"/>
        <v>0</v>
      </c>
      <c r="J19" s="28">
        <f>SUM(J20:J21)</f>
        <v>41</v>
      </c>
      <c r="K19" s="28">
        <f t="shared" si="2"/>
        <v>0</v>
      </c>
      <c r="L19" s="28">
        <f t="shared" si="2"/>
        <v>0</v>
      </c>
      <c r="M19" s="28">
        <f t="shared" si="2"/>
        <v>0</v>
      </c>
      <c r="N19" s="27"/>
      <c r="O19" s="28"/>
      <c r="P19" s="29"/>
      <c r="Q19" s="73"/>
      <c r="R19" s="75"/>
    </row>
    <row r="20" spans="1:18" s="4" customFormat="1" ht="24" customHeight="1" x14ac:dyDescent="0.2">
      <c r="A20" s="22" t="s">
        <v>50</v>
      </c>
      <c r="B20" s="24" t="s">
        <v>8</v>
      </c>
      <c r="C20" s="24" t="s">
        <v>94</v>
      </c>
      <c r="D20" s="30" t="s">
        <v>80</v>
      </c>
      <c r="E20" s="33" t="s">
        <v>79</v>
      </c>
      <c r="F20" s="36"/>
      <c r="G20" s="36">
        <v>29</v>
      </c>
      <c r="H20" s="36"/>
      <c r="I20" s="36"/>
      <c r="J20" s="36">
        <v>29</v>
      </c>
      <c r="K20" s="36"/>
      <c r="L20" s="36"/>
      <c r="M20" s="36"/>
      <c r="N20" s="25">
        <v>1</v>
      </c>
      <c r="O20" s="49" t="s">
        <v>56</v>
      </c>
      <c r="P20" s="29"/>
      <c r="Q20" s="24"/>
      <c r="R20" s="88"/>
    </row>
    <row r="21" spans="1:18" s="4" customFormat="1" ht="24" customHeight="1" x14ac:dyDescent="0.2">
      <c r="A21" s="22" t="s">
        <v>50</v>
      </c>
      <c r="B21" s="24" t="s">
        <v>8</v>
      </c>
      <c r="C21" s="24" t="s">
        <v>94</v>
      </c>
      <c r="D21" s="30" t="s">
        <v>80</v>
      </c>
      <c r="E21" s="33" t="s">
        <v>79</v>
      </c>
      <c r="F21" s="36">
        <v>12</v>
      </c>
      <c r="G21" s="36"/>
      <c r="H21" s="36"/>
      <c r="I21" s="36"/>
      <c r="J21" s="36">
        <v>12</v>
      </c>
      <c r="K21" s="36"/>
      <c r="L21" s="36"/>
      <c r="M21" s="36"/>
      <c r="N21" s="25">
        <v>1</v>
      </c>
      <c r="O21" s="49" t="s">
        <v>56</v>
      </c>
      <c r="P21" s="29"/>
      <c r="Q21" s="24"/>
      <c r="R21" s="88"/>
    </row>
    <row r="22" spans="1:18" s="4" customFormat="1" ht="19.5" customHeight="1" x14ac:dyDescent="0.2">
      <c r="A22" s="21" t="s">
        <v>24</v>
      </c>
      <c r="B22" s="15"/>
      <c r="C22" s="15"/>
      <c r="D22" s="15"/>
      <c r="E22" s="15"/>
      <c r="F22" s="28">
        <f t="shared" ref="F22:M22" si="3">SUM(F23)</f>
        <v>0</v>
      </c>
      <c r="G22" s="28">
        <f>SUM(G23)</f>
        <v>50</v>
      </c>
      <c r="H22" s="28">
        <f t="shared" si="3"/>
        <v>0</v>
      </c>
      <c r="I22" s="28">
        <f t="shared" si="3"/>
        <v>0</v>
      </c>
      <c r="J22" s="28">
        <f t="shared" si="3"/>
        <v>0</v>
      </c>
      <c r="K22" s="28">
        <f>SUM(K23)</f>
        <v>50</v>
      </c>
      <c r="L22" s="28">
        <f t="shared" si="3"/>
        <v>0</v>
      </c>
      <c r="M22" s="28">
        <f t="shared" si="3"/>
        <v>0</v>
      </c>
      <c r="N22" s="27"/>
      <c r="O22" s="28"/>
      <c r="P22" s="29"/>
      <c r="Q22" s="73"/>
      <c r="R22" s="75"/>
    </row>
    <row r="23" spans="1:18" s="4" customFormat="1" ht="24" customHeight="1" x14ac:dyDescent="0.2">
      <c r="A23" s="34" t="s">
        <v>51</v>
      </c>
      <c r="B23" s="30" t="s">
        <v>25</v>
      </c>
      <c r="C23" s="30" t="s">
        <v>25</v>
      </c>
      <c r="D23" s="30" t="s">
        <v>72</v>
      </c>
      <c r="E23" s="31" t="s">
        <v>10</v>
      </c>
      <c r="F23" s="49"/>
      <c r="G23" s="49">
        <v>50</v>
      </c>
      <c r="H23" s="49"/>
      <c r="I23" s="49"/>
      <c r="J23" s="49"/>
      <c r="K23" s="49">
        <v>50</v>
      </c>
      <c r="L23" s="49"/>
      <c r="M23" s="49"/>
      <c r="N23" s="25">
        <v>0</v>
      </c>
      <c r="O23" s="49" t="s">
        <v>27</v>
      </c>
      <c r="P23" s="29"/>
      <c r="Q23" s="76" t="s">
        <v>70</v>
      </c>
      <c r="R23" s="88"/>
    </row>
    <row r="24" spans="1:18" s="3" customFormat="1" ht="19.5" customHeight="1" x14ac:dyDescent="0.2">
      <c r="A24" s="21" t="s">
        <v>11</v>
      </c>
      <c r="B24" s="15"/>
      <c r="C24" s="15"/>
      <c r="D24" s="15"/>
      <c r="E24" s="15"/>
      <c r="F24" s="28">
        <f t="shared" ref="F24:M24" si="4">SUM(F25:F28)</f>
        <v>37</v>
      </c>
      <c r="G24" s="28">
        <f>SUM(G25:G30)</f>
        <v>147</v>
      </c>
      <c r="H24" s="28">
        <f t="shared" si="4"/>
        <v>0</v>
      </c>
      <c r="I24" s="28">
        <f t="shared" si="4"/>
        <v>0</v>
      </c>
      <c r="J24" s="28">
        <f t="shared" si="4"/>
        <v>37</v>
      </c>
      <c r="K24" s="28">
        <f t="shared" si="4"/>
        <v>0</v>
      </c>
      <c r="L24" s="28">
        <f>SUM(L25:L30)</f>
        <v>72</v>
      </c>
      <c r="M24" s="28">
        <f t="shared" si="4"/>
        <v>75</v>
      </c>
      <c r="N24" s="27"/>
      <c r="O24" s="28"/>
      <c r="P24" s="29"/>
      <c r="Q24" s="73"/>
      <c r="R24" s="75"/>
    </row>
    <row r="25" spans="1:18" s="4" customFormat="1" ht="24" customHeight="1" x14ac:dyDescent="0.2">
      <c r="A25" s="37" t="s">
        <v>52</v>
      </c>
      <c r="B25" s="35" t="s">
        <v>13</v>
      </c>
      <c r="C25" s="38" t="s">
        <v>87</v>
      </c>
      <c r="D25" s="35" t="s">
        <v>81</v>
      </c>
      <c r="E25" s="33" t="s">
        <v>79</v>
      </c>
      <c r="F25" s="49">
        <v>20</v>
      </c>
      <c r="G25" s="49"/>
      <c r="H25" s="49"/>
      <c r="I25" s="49"/>
      <c r="J25" s="49">
        <v>20</v>
      </c>
      <c r="K25" s="49"/>
      <c r="L25" s="49"/>
      <c r="M25" s="49"/>
      <c r="N25" s="25">
        <v>1</v>
      </c>
      <c r="O25" s="49" t="s">
        <v>56</v>
      </c>
      <c r="P25" s="39"/>
      <c r="Q25" s="23"/>
      <c r="R25" s="88"/>
    </row>
    <row r="26" spans="1:18" s="55" customFormat="1" ht="24" customHeight="1" x14ac:dyDescent="0.2">
      <c r="A26" s="61" t="s">
        <v>52</v>
      </c>
      <c r="B26" s="62" t="s">
        <v>12</v>
      </c>
      <c r="C26" s="63" t="s">
        <v>88</v>
      </c>
      <c r="D26" s="62" t="s">
        <v>15</v>
      </c>
      <c r="E26" s="60" t="s">
        <v>9</v>
      </c>
      <c r="F26" s="64"/>
      <c r="G26" s="64">
        <v>63</v>
      </c>
      <c r="H26" s="64"/>
      <c r="I26" s="64"/>
      <c r="J26" s="64"/>
      <c r="K26" s="64"/>
      <c r="L26" s="64"/>
      <c r="M26" s="64">
        <v>63</v>
      </c>
      <c r="N26" s="48">
        <v>1.6400000000000001E-2</v>
      </c>
      <c r="O26" s="64" t="s">
        <v>26</v>
      </c>
      <c r="P26" s="54" t="s">
        <v>58</v>
      </c>
      <c r="Q26" s="77" t="s">
        <v>75</v>
      </c>
      <c r="R26" s="89"/>
    </row>
    <row r="27" spans="1:18" s="4" customFormat="1" ht="24" customHeight="1" x14ac:dyDescent="0.2">
      <c r="A27" s="34" t="s">
        <v>52</v>
      </c>
      <c r="B27" s="30" t="s">
        <v>12</v>
      </c>
      <c r="C27" s="30" t="s">
        <v>96</v>
      </c>
      <c r="D27" s="30" t="s">
        <v>57</v>
      </c>
      <c r="E27" s="31" t="s">
        <v>59</v>
      </c>
      <c r="F27" s="49">
        <v>17</v>
      </c>
      <c r="G27" s="49"/>
      <c r="H27" s="29"/>
      <c r="I27" s="49"/>
      <c r="J27" s="49">
        <v>17</v>
      </c>
      <c r="K27" s="49"/>
      <c r="L27" s="49"/>
      <c r="M27" s="49"/>
      <c r="N27" s="25">
        <v>1</v>
      </c>
      <c r="O27" s="49" t="s">
        <v>56</v>
      </c>
      <c r="P27" s="29"/>
      <c r="Q27" s="24" t="s">
        <v>85</v>
      </c>
      <c r="R27" s="88"/>
    </row>
    <row r="28" spans="1:18" s="4" customFormat="1" ht="24" customHeight="1" x14ac:dyDescent="0.2">
      <c r="A28" s="34" t="s">
        <v>52</v>
      </c>
      <c r="B28" s="30" t="s">
        <v>16</v>
      </c>
      <c r="C28" s="30" t="s">
        <v>95</v>
      </c>
      <c r="D28" s="30" t="s">
        <v>39</v>
      </c>
      <c r="E28" s="31" t="s">
        <v>40</v>
      </c>
      <c r="F28" s="49"/>
      <c r="G28" s="49">
        <v>12</v>
      </c>
      <c r="H28" s="49"/>
      <c r="I28" s="49"/>
      <c r="J28" s="49"/>
      <c r="K28" s="49"/>
      <c r="L28" s="49"/>
      <c r="M28" s="49">
        <v>12</v>
      </c>
      <c r="N28" s="25">
        <v>0</v>
      </c>
      <c r="O28" s="49" t="s">
        <v>26</v>
      </c>
      <c r="P28" s="29"/>
      <c r="Q28" s="23" t="s">
        <v>84</v>
      </c>
      <c r="R28" s="88"/>
    </row>
    <row r="29" spans="1:18" s="4" customFormat="1" ht="52.5" customHeight="1" x14ac:dyDescent="0.2">
      <c r="A29" s="61" t="s">
        <v>52</v>
      </c>
      <c r="B29" s="62" t="s">
        <v>99</v>
      </c>
      <c r="C29" s="83" t="s">
        <v>97</v>
      </c>
      <c r="D29" s="62" t="s">
        <v>89</v>
      </c>
      <c r="E29" s="62"/>
      <c r="F29" s="64"/>
      <c r="G29" s="64">
        <v>72</v>
      </c>
      <c r="H29" s="64"/>
      <c r="I29" s="64"/>
      <c r="J29" s="64"/>
      <c r="K29" s="64"/>
      <c r="L29" s="64">
        <v>72</v>
      </c>
      <c r="M29" s="64"/>
      <c r="N29" s="48"/>
      <c r="O29" s="84" t="s">
        <v>89</v>
      </c>
      <c r="P29" s="29"/>
      <c r="Q29" s="23"/>
      <c r="R29" s="88"/>
    </row>
    <row r="30" spans="1:18" s="4" customFormat="1" ht="38.25" x14ac:dyDescent="0.2">
      <c r="A30" s="34" t="s">
        <v>52</v>
      </c>
      <c r="B30" s="30" t="s">
        <v>99</v>
      </c>
      <c r="C30" s="30" t="s">
        <v>98</v>
      </c>
      <c r="D30" s="30" t="s">
        <v>89</v>
      </c>
      <c r="E30" s="30"/>
      <c r="F30" s="49"/>
      <c r="G30" s="49"/>
      <c r="H30" s="49"/>
      <c r="I30" s="49"/>
      <c r="J30" s="49"/>
      <c r="K30" s="49"/>
      <c r="L30" s="49"/>
      <c r="M30" s="49"/>
      <c r="N30" s="25"/>
      <c r="O30" s="49" t="s">
        <v>73</v>
      </c>
      <c r="P30" s="29"/>
      <c r="Q30" s="23"/>
      <c r="R30" s="88"/>
    </row>
    <row r="31" spans="1:18" s="3" customFormat="1" ht="19.5" customHeight="1" x14ac:dyDescent="0.2">
      <c r="A31" s="21" t="s">
        <v>17</v>
      </c>
      <c r="B31" s="15"/>
      <c r="C31" s="15"/>
      <c r="D31" s="15"/>
      <c r="E31" s="15"/>
      <c r="F31" s="28">
        <f t="shared" ref="F31:M31" si="5">SUM(F32:F34)</f>
        <v>25</v>
      </c>
      <c r="G31" s="28">
        <f t="shared" si="5"/>
        <v>67</v>
      </c>
      <c r="H31" s="28">
        <f t="shared" si="5"/>
        <v>0</v>
      </c>
      <c r="I31" s="28">
        <f t="shared" si="5"/>
        <v>0</v>
      </c>
      <c r="J31" s="28">
        <f t="shared" si="5"/>
        <v>25</v>
      </c>
      <c r="K31" s="28">
        <f t="shared" si="5"/>
        <v>35</v>
      </c>
      <c r="L31" s="28">
        <f t="shared" si="5"/>
        <v>0</v>
      </c>
      <c r="M31" s="28">
        <f t="shared" si="5"/>
        <v>32</v>
      </c>
      <c r="N31" s="27"/>
      <c r="O31" s="28"/>
      <c r="P31" s="29"/>
      <c r="Q31" s="73"/>
      <c r="R31" s="75"/>
    </row>
    <row r="32" spans="1:18" s="4" customFormat="1" ht="90" x14ac:dyDescent="0.25">
      <c r="A32" s="34" t="s">
        <v>53</v>
      </c>
      <c r="B32" s="30" t="s">
        <v>18</v>
      </c>
      <c r="C32" s="30" t="s">
        <v>18</v>
      </c>
      <c r="D32" s="30" t="s">
        <v>112</v>
      </c>
      <c r="E32" s="31" t="s">
        <v>14</v>
      </c>
      <c r="F32" s="49"/>
      <c r="G32" s="49">
        <v>32</v>
      </c>
      <c r="H32" s="49"/>
      <c r="I32" s="49"/>
      <c r="J32" s="49"/>
      <c r="K32" s="49"/>
      <c r="L32" s="49"/>
      <c r="M32" s="49">
        <v>32</v>
      </c>
      <c r="N32" s="48">
        <v>0.61009999999999998</v>
      </c>
      <c r="O32" s="56" t="s">
        <v>26</v>
      </c>
      <c r="P32" s="29"/>
      <c r="Q32" s="78" t="s">
        <v>76</v>
      </c>
      <c r="R32" s="79" t="s">
        <v>113</v>
      </c>
    </row>
    <row r="33" spans="1:18" s="4" customFormat="1" ht="24" customHeight="1" x14ac:dyDescent="0.2">
      <c r="A33" s="34" t="s">
        <v>53</v>
      </c>
      <c r="B33" s="30" t="s">
        <v>19</v>
      </c>
      <c r="C33" s="30" t="s">
        <v>103</v>
      </c>
      <c r="D33" s="30" t="s">
        <v>80</v>
      </c>
      <c r="E33" s="31" t="s">
        <v>82</v>
      </c>
      <c r="F33" s="49">
        <v>25</v>
      </c>
      <c r="G33" s="49"/>
      <c r="H33" s="49"/>
      <c r="I33" s="49"/>
      <c r="J33" s="49">
        <v>25</v>
      </c>
      <c r="K33" s="49"/>
      <c r="L33" s="49"/>
      <c r="M33" s="49"/>
      <c r="N33" s="48"/>
      <c r="O33" s="56" t="s">
        <v>56</v>
      </c>
      <c r="P33" s="29"/>
      <c r="Q33" s="78"/>
      <c r="R33" s="88"/>
    </row>
    <row r="34" spans="1:18" s="4" customFormat="1" ht="24" customHeight="1" x14ac:dyDescent="0.2">
      <c r="A34" s="34" t="s">
        <v>53</v>
      </c>
      <c r="B34" s="23" t="s">
        <v>101</v>
      </c>
      <c r="C34" s="24" t="s">
        <v>100</v>
      </c>
      <c r="D34" s="24" t="s">
        <v>20</v>
      </c>
      <c r="E34" s="31" t="s">
        <v>5</v>
      </c>
      <c r="F34" s="49"/>
      <c r="G34" s="49">
        <v>35</v>
      </c>
      <c r="H34" s="49"/>
      <c r="I34" s="49"/>
      <c r="J34" s="49"/>
      <c r="K34" s="49">
        <v>35</v>
      </c>
      <c r="L34" s="49"/>
      <c r="M34" s="49"/>
      <c r="N34" s="25">
        <v>4.2200000000000001E-2</v>
      </c>
      <c r="O34" s="49" t="s">
        <v>27</v>
      </c>
      <c r="P34" s="29"/>
      <c r="Q34" s="24" t="s">
        <v>67</v>
      </c>
      <c r="R34" s="88"/>
    </row>
    <row r="35" spans="1:18" s="3" customFormat="1" ht="19.5" customHeight="1" x14ac:dyDescent="0.2">
      <c r="A35" s="21" t="s">
        <v>21</v>
      </c>
      <c r="B35" s="15"/>
      <c r="C35" s="15"/>
      <c r="D35" s="15"/>
      <c r="E35" s="15"/>
      <c r="F35" s="28">
        <f t="shared" ref="F35:M35" si="6">SUM(F36)</f>
        <v>50</v>
      </c>
      <c r="G35" s="28">
        <f t="shared" si="6"/>
        <v>0</v>
      </c>
      <c r="H35" s="28">
        <f t="shared" si="6"/>
        <v>0</v>
      </c>
      <c r="I35" s="28">
        <f t="shared" si="6"/>
        <v>0</v>
      </c>
      <c r="J35" s="28">
        <f t="shared" si="6"/>
        <v>0</v>
      </c>
      <c r="K35" s="28">
        <f t="shared" si="6"/>
        <v>50</v>
      </c>
      <c r="L35" s="28">
        <f t="shared" si="6"/>
        <v>0</v>
      </c>
      <c r="M35" s="28">
        <f t="shared" si="6"/>
        <v>0</v>
      </c>
      <c r="N35" s="27"/>
      <c r="O35" s="28"/>
      <c r="P35" s="29"/>
      <c r="Q35" s="73"/>
      <c r="R35" s="75"/>
    </row>
    <row r="36" spans="1:18" s="4" customFormat="1" ht="24" customHeight="1" x14ac:dyDescent="0.2">
      <c r="A36" s="22" t="s">
        <v>21</v>
      </c>
      <c r="B36" s="24" t="s">
        <v>54</v>
      </c>
      <c r="C36" s="24" t="s">
        <v>102</v>
      </c>
      <c r="D36" s="24" t="s">
        <v>83</v>
      </c>
      <c r="E36" s="33" t="s">
        <v>79</v>
      </c>
      <c r="F36" s="49">
        <v>50</v>
      </c>
      <c r="G36" s="49"/>
      <c r="H36" s="49"/>
      <c r="I36" s="49"/>
      <c r="J36" s="49"/>
      <c r="K36" s="49">
        <v>50</v>
      </c>
      <c r="L36" s="49"/>
      <c r="M36" s="49"/>
      <c r="N36" s="25">
        <v>0.18820000000000001</v>
      </c>
      <c r="O36" s="49" t="s">
        <v>27</v>
      </c>
      <c r="P36" s="29"/>
      <c r="Q36" s="76"/>
      <c r="R36" s="88"/>
    </row>
    <row r="37" spans="1:18" s="5" customFormat="1" ht="19.5" customHeight="1" thickBot="1" x14ac:dyDescent="0.25">
      <c r="A37" s="40" t="s">
        <v>22</v>
      </c>
      <c r="B37" s="41"/>
      <c r="C37" s="41"/>
      <c r="D37" s="41"/>
      <c r="E37" s="41"/>
      <c r="F37" s="43">
        <f t="shared" ref="F37:M37" si="7">SUM(F11,F13,F17,F19,F22,F24,F31,F35)</f>
        <v>174</v>
      </c>
      <c r="G37" s="43">
        <f t="shared" si="7"/>
        <v>383</v>
      </c>
      <c r="H37" s="43">
        <f t="shared" si="7"/>
        <v>0</v>
      </c>
      <c r="I37" s="43">
        <f t="shared" si="7"/>
        <v>0</v>
      </c>
      <c r="J37" s="43">
        <f t="shared" si="7"/>
        <v>103</v>
      </c>
      <c r="K37" s="43">
        <f t="shared" si="7"/>
        <v>185</v>
      </c>
      <c r="L37" s="43">
        <f t="shared" si="7"/>
        <v>72</v>
      </c>
      <c r="M37" s="43">
        <f t="shared" si="7"/>
        <v>197</v>
      </c>
      <c r="N37" s="42"/>
      <c r="O37" s="43"/>
      <c r="P37" s="44"/>
      <c r="Q37" s="80"/>
      <c r="R37" s="81"/>
    </row>
    <row r="38" spans="1:18" s="8" customFormat="1" x14ac:dyDescent="0.2">
      <c r="D38" s="7"/>
      <c r="E38" s="7"/>
    </row>
    <row r="39" spans="1:18" hidden="1" x14ac:dyDescent="0.2">
      <c r="D39" s="10" t="s">
        <v>28</v>
      </c>
      <c r="E39" s="57"/>
    </row>
    <row r="40" spans="1:18" hidden="1" x14ac:dyDescent="0.2">
      <c r="D40" s="9" t="s">
        <v>34</v>
      </c>
      <c r="E40" s="58"/>
    </row>
    <row r="41" spans="1:18" hidden="1" x14ac:dyDescent="0.2">
      <c r="D41" s="9" t="s">
        <v>32</v>
      </c>
      <c r="E41" s="58"/>
    </row>
    <row r="42" spans="1:18" hidden="1" x14ac:dyDescent="0.2">
      <c r="D42" s="9" t="s">
        <v>35</v>
      </c>
      <c r="E42" s="58"/>
    </row>
    <row r="43" spans="1:18" hidden="1" x14ac:dyDescent="0.2">
      <c r="D43" s="9" t="s">
        <v>36</v>
      </c>
      <c r="E43" s="58"/>
    </row>
    <row r="44" spans="1:18" hidden="1" x14ac:dyDescent="0.2">
      <c r="D44" s="9" t="s">
        <v>33</v>
      </c>
      <c r="E44" s="58"/>
    </row>
    <row r="45" spans="1:18" hidden="1" x14ac:dyDescent="0.2">
      <c r="D45" s="10" t="s">
        <v>29</v>
      </c>
      <c r="E45" s="57"/>
    </row>
    <row r="46" spans="1:18" hidden="1" x14ac:dyDescent="0.2"/>
    <row r="47" spans="1:18" ht="12.75" hidden="1" customHeight="1" x14ac:dyDescent="0.2">
      <c r="D47" s="50" t="s">
        <v>37</v>
      </c>
      <c r="E47" s="51"/>
    </row>
    <row r="48" spans="1:18" hidden="1" x14ac:dyDescent="0.2">
      <c r="D48" s="9" t="s">
        <v>38</v>
      </c>
      <c r="E48" s="58"/>
    </row>
    <row r="49" spans="1:11" hidden="1" x14ac:dyDescent="0.2">
      <c r="D49" s="9" t="s">
        <v>43</v>
      </c>
      <c r="E49" s="58"/>
    </row>
    <row r="50" spans="1:11" hidden="1" x14ac:dyDescent="0.2">
      <c r="D50" s="9" t="s">
        <v>42</v>
      </c>
      <c r="E50" s="58"/>
    </row>
    <row r="51" spans="1:11" hidden="1" x14ac:dyDescent="0.2">
      <c r="D51" s="9" t="s">
        <v>27</v>
      </c>
      <c r="E51" s="58"/>
    </row>
    <row r="52" spans="1:11" hidden="1" x14ac:dyDescent="0.2">
      <c r="D52" s="9" t="s">
        <v>26</v>
      </c>
      <c r="E52" s="58"/>
    </row>
    <row r="53" spans="1:11" hidden="1" x14ac:dyDescent="0.2">
      <c r="D53" s="11" t="s">
        <v>29</v>
      </c>
      <c r="E53" s="57"/>
    </row>
    <row r="54" spans="1:11" x14ac:dyDescent="0.2">
      <c r="D54" s="12"/>
      <c r="E54" s="12"/>
    </row>
    <row r="55" spans="1:11" s="1" customFormat="1" x14ac:dyDescent="0.2">
      <c r="D55" s="12"/>
      <c r="E55" s="12"/>
    </row>
    <row r="56" spans="1:11" ht="15.75" customHeight="1" x14ac:dyDescent="0.2">
      <c r="A56" s="90" t="s">
        <v>104</v>
      </c>
      <c r="B56" s="90"/>
    </row>
    <row r="57" spans="1:11" ht="14.25" customHeight="1" x14ac:dyDescent="0.2">
      <c r="A57" s="17" t="s">
        <v>56</v>
      </c>
      <c r="B57" s="59">
        <f>SUM(J21,J25,J27,J33)</f>
        <v>74</v>
      </c>
    </row>
    <row r="58" spans="1:11" ht="14.25" customHeight="1" x14ac:dyDescent="0.2">
      <c r="A58" s="17" t="s">
        <v>27</v>
      </c>
      <c r="B58" s="59">
        <f>SUM(K15,K16,K36)</f>
        <v>100</v>
      </c>
    </row>
    <row r="59" spans="1:11" ht="14.25" customHeight="1" x14ac:dyDescent="0.2">
      <c r="A59" s="17" t="s">
        <v>26</v>
      </c>
      <c r="B59" s="17">
        <v>0</v>
      </c>
    </row>
    <row r="60" spans="1:11" ht="15.75" customHeight="1" x14ac:dyDescent="0.2">
      <c r="A60" s="18" t="s">
        <v>29</v>
      </c>
      <c r="B60" s="18">
        <f>SUM(B57:B59)</f>
        <v>174</v>
      </c>
    </row>
    <row r="61" spans="1:11" x14ac:dyDescent="0.2">
      <c r="A61" s="14"/>
      <c r="B61" s="14"/>
    </row>
    <row r="62" spans="1:11" ht="28.5" customHeight="1" x14ac:dyDescent="0.2">
      <c r="A62" s="91" t="s">
        <v>105</v>
      </c>
      <c r="B62" s="91"/>
    </row>
    <row r="63" spans="1:11" ht="20.25" customHeight="1" x14ac:dyDescent="0.2">
      <c r="A63" s="17" t="s">
        <v>89</v>
      </c>
      <c r="B63" s="59">
        <f>L29</f>
        <v>72</v>
      </c>
      <c r="K63" s="6" t="s">
        <v>77</v>
      </c>
    </row>
    <row r="64" spans="1:11" ht="14.25" customHeight="1" x14ac:dyDescent="0.2">
      <c r="A64" s="17" t="s">
        <v>27</v>
      </c>
      <c r="B64" s="59">
        <f>SUM(K34,K23)</f>
        <v>85</v>
      </c>
    </row>
    <row r="65" spans="1:17" ht="14.25" customHeight="1" x14ac:dyDescent="0.2">
      <c r="A65" s="17" t="s">
        <v>56</v>
      </c>
      <c r="B65" s="59">
        <f>SUM(J20)</f>
        <v>29</v>
      </c>
    </row>
    <row r="66" spans="1:17" ht="14.25" customHeight="1" x14ac:dyDescent="0.2">
      <c r="A66" s="17" t="s">
        <v>26</v>
      </c>
      <c r="B66" s="59">
        <f>SUM(M12,M14,M18,M26,M28,M32)</f>
        <v>197</v>
      </c>
    </row>
    <row r="67" spans="1:17" ht="15.75" customHeight="1" x14ac:dyDescent="0.2">
      <c r="A67" s="18" t="s">
        <v>29</v>
      </c>
      <c r="B67" s="18">
        <f>SUM(B63:B66)</f>
        <v>383</v>
      </c>
    </row>
    <row r="68" spans="1:17" x14ac:dyDescent="0.2">
      <c r="D68" s="12"/>
      <c r="E68" s="12"/>
    </row>
    <row r="69" spans="1:17" x14ac:dyDescent="0.2">
      <c r="D69" s="12"/>
      <c r="E69" s="12"/>
    </row>
    <row r="72" spans="1:17" customFormat="1" ht="21" customHeight="1" x14ac:dyDescent="0.25">
      <c r="A72" s="92" t="s">
        <v>63</v>
      </c>
      <c r="B72" s="93" t="s">
        <v>64</v>
      </c>
      <c r="C72" s="93"/>
      <c r="D72" s="93"/>
      <c r="E72" s="93"/>
      <c r="F72" s="66"/>
      <c r="G72" s="65"/>
      <c r="H72" s="67" t="s">
        <v>64</v>
      </c>
      <c r="I72" s="65"/>
      <c r="J72" s="65"/>
      <c r="K72" s="6"/>
      <c r="L72" s="6"/>
      <c r="M72" s="6"/>
      <c r="N72" s="94" t="s">
        <v>64</v>
      </c>
      <c r="O72" s="94"/>
      <c r="P72" s="94"/>
      <c r="Q72" s="68"/>
    </row>
    <row r="73" spans="1:17" customFormat="1" ht="21" customHeight="1" x14ac:dyDescent="0.25">
      <c r="A73" s="92"/>
      <c r="B73" s="95" t="s">
        <v>65</v>
      </c>
      <c r="C73" s="95"/>
      <c r="D73" s="95"/>
      <c r="E73" s="95"/>
      <c r="F73" s="69"/>
      <c r="G73" s="69"/>
      <c r="H73" s="70" t="s">
        <v>108</v>
      </c>
      <c r="I73" s="65"/>
      <c r="J73" s="65"/>
      <c r="K73" s="6"/>
      <c r="L73" s="6"/>
      <c r="M73" s="6"/>
      <c r="N73" s="96" t="s">
        <v>66</v>
      </c>
      <c r="O73" s="96"/>
      <c r="P73" s="96"/>
      <c r="Q73" s="68"/>
    </row>
  </sheetData>
  <mergeCells count="20">
    <mergeCell ref="A7:R7"/>
    <mergeCell ref="R9:R10"/>
    <mergeCell ref="Q9:Q10"/>
    <mergeCell ref="A1:O3"/>
    <mergeCell ref="F8:O8"/>
    <mergeCell ref="A9:A10"/>
    <mergeCell ref="B9:B10"/>
    <mergeCell ref="C9:C10"/>
    <mergeCell ref="D9:D10"/>
    <mergeCell ref="E9:E10"/>
    <mergeCell ref="F9:O9"/>
    <mergeCell ref="A4:R4"/>
    <mergeCell ref="A6:R6"/>
    <mergeCell ref="A56:B56"/>
    <mergeCell ref="A62:B62"/>
    <mergeCell ref="A72:A73"/>
    <mergeCell ref="B72:E72"/>
    <mergeCell ref="N72:P72"/>
    <mergeCell ref="B73:E73"/>
    <mergeCell ref="N73:P73"/>
  </mergeCells>
  <printOptions horizontalCentered="1"/>
  <pageMargins left="0.19685039370078741" right="0.19685039370078741" top="0.35433070866141736" bottom="0.35433070866141736" header="0.31496062992125984" footer="0.15748031496062992"/>
  <pageSetup paperSize="519" scale="55" orientation="landscape" r:id="rId1"/>
  <headerFooter>
    <oddFooter>&amp;CVisión: Ser una institución reconocida como rectora de la  política habitacional del país, garantizando el acceso universal a la vivienda y hábitat dignos.</oddFooter>
  </headerFooter>
  <rowBreaks count="1" manualBreakCount="1">
    <brk id="25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VY'A RENDA</vt:lpstr>
      <vt:lpstr>'VY''A RENDA'!Área_de_impresión</vt:lpstr>
      <vt:lpstr>'VY''A RENDA'!Títulos_a_imprimir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cortiz</dc:creator>
  <cp:lastModifiedBy>Mirtha Graciela Echeverria Valiente</cp:lastModifiedBy>
  <cp:lastPrinted>2020-07-14T13:41:26Z</cp:lastPrinted>
  <dcterms:created xsi:type="dcterms:W3CDTF">2015-01-12T15:54:54Z</dcterms:created>
  <dcterms:modified xsi:type="dcterms:W3CDTF">2020-07-15T14:04:57Z</dcterms:modified>
</cp:coreProperties>
</file>